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11" documentId="13_ncr:1_{07A45CA0-6E88-C24D-999D-95E523391FC5}" xr6:coauthVersionLast="47" xr6:coauthVersionMax="47" xr10:uidLastSave="{0096382E-4F1B-4E14-8A15-BD97E0198E5A}"/>
  <bookViews>
    <workbookView xWindow="-120" yWindow="-120" windowWidth="29040" windowHeight="15840" firstSheet="1" activeTab="1" xr2:uid="{98E4F775-26CB-4643-A598-A80DE1D47AAC}"/>
  </bookViews>
  <sheets>
    <sheet name="INFO CHANTIER" sheetId="1" state="hidden" r:id="rId1"/>
    <sheet name="LOT 06 -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06 -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06 - CDPGF'!#REF!</definedName>
    <definedName name="LOT1ENT1">#REF!</definedName>
    <definedName name="LOT1ENT2" localSheetId="1">'LOT 06 - CDPGF'!#REF!</definedName>
    <definedName name="LOT1ENT2">#REF!</definedName>
    <definedName name="LOT1ENT3" localSheetId="1">'LOT 06 - CDPGF'!#REF!</definedName>
    <definedName name="LOT1ENT3">#REF!</definedName>
    <definedName name="LOT1ENT4" localSheetId="1">'LOT 06 - CDPGF'!#REF!</definedName>
    <definedName name="LOT1ENT4">#REF!</definedName>
    <definedName name="LOT1ENT5" localSheetId="1">'LOT 06 - CDPGF'!#REF!</definedName>
    <definedName name="LOT1ENT5">#REF!</definedName>
    <definedName name="LOT1ENT6" localSheetId="1">'LOT 06 - CDPGF'!#REF!</definedName>
    <definedName name="LOT1ENT6">#REF!</definedName>
    <definedName name="LOT1ENT7" localSheetId="1">'LOT 06 -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06 - CDPGF'!$A$9</definedName>
    <definedName name="PROJET">'INFO CHANTIER'!$B$2</definedName>
    <definedName name="Ville" localSheetId="2">#REF!</definedName>
    <definedName name="VILLEPROJET">'INFO CHANTIER'!$B$5</definedName>
    <definedName name="_xlnm.Print_Area" localSheetId="1">'LOT 06 - CDPGF'!$A$1:$G$47</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37" i="27" l="1"/>
  <c r="G41" i="27"/>
  <c r="G25" i="27" l="1"/>
  <c r="G20" i="27"/>
  <c r="G18" i="27"/>
  <c r="G34" i="27" l="1"/>
  <c r="G33" i="27"/>
  <c r="G32" i="27"/>
  <c r="G31" i="27"/>
  <c r="G35" i="27" s="1"/>
  <c r="G27" i="27"/>
  <c r="G24" i="27"/>
  <c r="G23" i="27"/>
  <c r="G28" i="27" s="1"/>
  <c r="A7" i="27" l="1"/>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s="1"/>
  <c r="F1" i="10" l="1"/>
  <c r="F1" i="12"/>
  <c r="F1" i="13"/>
  <c r="F1" i="20"/>
  <c r="F1" i="11"/>
  <c r="F1" i="15"/>
  <c r="F1" i="19"/>
  <c r="F1" i="22"/>
  <c r="F1" i="21"/>
  <c r="G38" i="27" l="1"/>
  <c r="G39" i="27" l="1"/>
  <c r="G42" i="27"/>
  <c r="G43"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<sst xmlns="http://schemas.openxmlformats.org/spreadsheetml/2006/main" count="407" uniqueCount="255">
  <si>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</si>
  <si>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</si>
  <si>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</si>
  <si>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</si>
  <si>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</si>
  <si>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</si>
  <si>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</si>
  <si>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</si>
  <si>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</si>
  <si>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</si>
  <si>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</si>
  <si>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</si>
  <si>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</si>
  <si>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</si>
  <si>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</si>
  <si>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</si>
  <si>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</si>
  <si>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</si>
  <si>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</si>
  <si>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</si>
  <si>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</si>
  <si>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</si>
  <si>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</si>
  <si>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</si>
  <si>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</si>
  <si>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</si>
  <si>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</si>
  <si>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</si>
  <si>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</si>
  <si>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</si>
  <si>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</si>
  <si>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</si>
  <si>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</si>
  <si>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</si>
  <si>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</si>
  <si>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</si>
  <si>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</si>
  <si>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</si>
  <si>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</si>
  <si>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</si>
  <si>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</si>
  <si>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</si>
  <si>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</si>
  <si>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</si>
  <si>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</si>
  <si>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</si>
  <si>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</si>
  <si>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</si>
  <si>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</si>
  <si>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</si>
  <si>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</si>
  <si>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</si>
  <si>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</si>
  <si>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</si>
  <si>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</si>
  <si>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</si>
  <si>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</si>
  <si>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</si>
  <si>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</si>
  <si>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</si>
  <si>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</si>
  <si>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</si>
  <si>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</si>
  <si>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</si>
  <si>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</si>
  <si>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</si>
  <si>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</si>
  <si>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</si>
  <si>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</si>
  <si>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</si>
  <si>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</si>
  <si>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</si>
  <si>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</si>
  <si>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</si>
  <si>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</si>
  <si>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</si>
  <si>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</si>
  <si>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</si>
  <si>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</si>
  <si>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</si>
  <si>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</si>
  <si>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</si>
  <si>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</si>
  <si>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</si>
  <si>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</si>
  <si>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</si>
  <si>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</si>
  <si>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</si>
  <si>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</si>
  <si>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</si>
  <si>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</si>
  <si>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</si>
  <si>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</si>
  <si>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</si>
  <si>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</si>
  <si>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</si>
  <si>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</si>
  <si>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</si>
  <si>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</si>
  <si>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</si>
  <si>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</si>
  <si>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</si>
  <si>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</si>
  <si>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</si>
  <si>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</si>
  <si>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</si>
  <si>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</si>
  <si>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</si>
  <si>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</si>
  <si>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</si>
  <si>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</si>
  <si>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</si>
  <si>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</si>
  <si>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</si>
  <si>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</si>
  <si>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</si>
  <si>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</si>
  <si>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</si>
  <si>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</si>
  <si>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</si>
  <si>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</si>
  <si>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</si>
  <si>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</si>
  <si>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</si>
  <si>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</si>
  <si>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</si>
  <si>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</si>
  <si>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</si>
  <si>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</si>
  <si>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</si>
  <si>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</si>
  <si>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</si>
  <si>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</si>
  <si>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</si>
  <si>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</si>
  <si>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</si>
  <si>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</si>
  <si>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</si>
  <si>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</si>
  <si>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</si>
  <si>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</si>
  <si>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</si>
  <si>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</si>
  <si>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</si>
  <si>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</si>
  <si>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</si>
  <si>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</si>
  <si>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</si>
  <si>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</si>
  <si>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</si>
  <si>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</si>
  <si>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</si>
  <si>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</si>
  <si>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</si>
  <si>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</si>
  <si>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</si>
  <si>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</si>
  <si>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</si>
  <si>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</si>
  <si>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</si>
  <si>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</si>
  <si>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</si>
  <si>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</si>
  <si>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</si>
  <si>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</si>
  <si>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</si>
  <si>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</si>
  <si>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</si>
  <si>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</si>
  <si>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</si>
  <si>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</si>
  <si>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</si>
  <si>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</si>
  <si>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</si>
  <si>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</si>
  <si>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</si>
  <si>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</si>
  <si>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</si>
  <si>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</si>
  <si>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</si>
  <si>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</si>
  <si>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m2</t>
  </si>
  <si>
    <t>ml</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</si>
  <si>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</si>
  <si>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</si>
  <si>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</si>
  <si>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06</t>
  </si>
  <si>
    <t>Prix U Ht</t>
  </si>
  <si>
    <t>Travaux préparatoires</t>
  </si>
  <si>
    <t>Peinture extérieure</t>
  </si>
  <si>
    <t>Peinture intérieure</t>
  </si>
  <si>
    <t>Peinture satinée lessivable</t>
  </si>
  <si>
    <t>1.</t>
  </si>
  <si>
    <t>OBJET</t>
  </si>
  <si>
    <t>2.</t>
  </si>
  <si>
    <t>INTERVENANTS</t>
  </si>
  <si>
    <t>3.</t>
  </si>
  <si>
    <t>4.</t>
  </si>
  <si>
    <t>LOCALISATION DU PROJET</t>
  </si>
  <si>
    <t>5.</t>
  </si>
  <si>
    <t>ALLOTISSEMENT</t>
  </si>
  <si>
    <t>6.</t>
  </si>
  <si>
    <t>TRANCHE DES TRAVAUX</t>
  </si>
  <si>
    <t>7.</t>
  </si>
  <si>
    <t>DESCRIPTIF TECHNIQUE DES OUVRAGES</t>
  </si>
  <si>
    <t>Sols souple</t>
  </si>
  <si>
    <t>Enduit de lissage</t>
  </si>
  <si>
    <t>Plinthes PVC</t>
  </si>
  <si>
    <t xml:space="preserve"> Montant ht</t>
  </si>
  <si>
    <t>Aménagement de bureau pour France Travail</t>
  </si>
  <si>
    <t>AX 415
Rue Georges Guynemer 
97438 Sainte-Marie</t>
  </si>
  <si>
    <t>France Travail
62 Boulevard du Chaudron
97400 Saint-Denis</t>
  </si>
  <si>
    <t>7.6.</t>
  </si>
  <si>
    <t>7.6.1.</t>
  </si>
  <si>
    <t>7.6.2.</t>
  </si>
  <si>
    <t>7.6.3.</t>
  </si>
  <si>
    <t>LOT 06 : PEINTURE / SOLS SOUPLE</t>
  </si>
  <si>
    <t>Peinture sur bloc-porte</t>
  </si>
  <si>
    <t>Dépose du sol souple</t>
  </si>
  <si>
    <t>7.6.4.</t>
  </si>
  <si>
    <t>7.6.5.</t>
  </si>
  <si>
    <t>Qté
MOE</t>
  </si>
  <si>
    <t>Qté
Entreprise</t>
  </si>
  <si>
    <t>OPTION SOLS SOUPLES</t>
  </si>
  <si>
    <t>Sans Objet</t>
  </si>
  <si>
    <t>Peinture satinée veloutée</t>
  </si>
  <si>
    <t>Phase DCE</t>
  </si>
  <si>
    <t>BET FLUIDES</t>
  </si>
  <si>
    <r>
      <rPr>
        <b/>
        <sz val="7"/>
        <color theme="1"/>
        <rFont val="Avenir Book"/>
        <family val="2"/>
      </rPr>
      <t>BET 2L</t>
    </r>
    <r>
      <rPr>
        <sz val="7"/>
        <color theme="1"/>
        <rFont val="Avenir Book"/>
        <family val="2"/>
      </rPr>
      <t xml:space="preserve"> / 22 chemin Lougnon, Bellemène
97460 Saint-Paul</t>
    </r>
  </si>
  <si>
    <t>Montant Ht (base + option)</t>
  </si>
  <si>
    <t>Montant Ttc (base + option)</t>
  </si>
  <si>
    <t>OBLIGATIONS DU MAITRE D'OUVRAGE</t>
  </si>
  <si>
    <t>Gestion et évacuation des déchets</t>
  </si>
  <si>
    <t>PEO / PAC / DOE</t>
  </si>
  <si>
    <t>7.6.6.</t>
  </si>
  <si>
    <t>Nettoyage</t>
  </si>
  <si>
    <t>7.6.6.1.</t>
  </si>
  <si>
    <t>Nettoyage fin de chantier</t>
  </si>
  <si>
    <t>7.6.7.</t>
  </si>
  <si>
    <t>7.6.7.1.</t>
  </si>
  <si>
    <t>7.6.7.2.</t>
  </si>
  <si>
    <t>7.6.7.3.</t>
  </si>
  <si>
    <t>7.6.7.4.</t>
  </si>
  <si>
    <t>Date : 2025-08-27</t>
  </si>
  <si>
    <t>CDPGF - Cadre de décomposition 
du prix global et forfaitaire</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</si>
  <si>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</si>
  <si>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TOTAL : LOT 06 PEINTURE SOLS SOUPLES</t>
  </si>
  <si>
    <t>Montant Ht (base sans option)</t>
  </si>
  <si>
    <t>Montant Ttc (base sans option)</t>
  </si>
  <si>
    <t>7.6.5.1.</t>
  </si>
  <si>
    <t>7.6.5.2.</t>
  </si>
  <si>
    <t>7.6.5.3.</t>
  </si>
  <si>
    <t>365-733_France travail_Le Kerval</t>
  </si>
  <si>
    <t>PEINTURE SOLS SOUPLES</t>
  </si>
  <si>
    <t>TOTAL : OPTION / SOLS SOUPLES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</si>
</sst>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Red]\-#,##0.00\ [$€]"/>
  </numFmts>
  <fonts count="36">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10"/>
      <name val="Helv"/>
    </font>
    <font>
      <b/>
      <sz val="9"/>
      <color rgb="FF000000"/>
      <name val="Avenir Book"/>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s>
  <cellStyleXfs count="3">
    <xf numFmtId="0" fontId="0" fillId="0" borderId="0"/>
    <xf numFmtId="164" fontId="31" fillId="0" borderId="0" applyFont="0" applyFill="0" applyBorder="0" applyAlignment="0" applyProtection="0"/>
    <xf numFmtId="165" fontId="34" fillId="0" borderId="0" applyFont="0" applyFill="0" applyBorder="0" applyAlignment="0" applyProtection="0"/>
  </cellStyleXfs>
  <cellXfs count="142">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23" fillId="0" borderId="2" xfId="0" applyFont="1" applyBorder="1" applyAlignment="1">
      <alignment horizontal="left" vertical="top" indent="2"/>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4"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23" fillId="0" borderId="2" xfId="0" applyFont="1" applyBorder="1" applyAlignment="1">
      <alignment horizontal="left" vertical="top" indent="3"/>
    </xf>
    <xf numFmtId="0" fontId="28" fillId="0" borderId="2" xfId="0" applyFont="1" applyBorder="1" applyAlignment="1">
      <alignment horizontal="left" vertical="top" indent="2"/>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18" fillId="0" borderId="0" xfId="1" applyFont="1" applyAlignment="1">
      <alignment horizontal="center"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1" xfId="1" applyFont="1" applyBorder="1" applyAlignment="1">
      <alignment horizontal="center" vertical="center"/>
    </xf>
    <xf numFmtId="0" fontId="35" fillId="0" borderId="2" xfId="0" applyFont="1" applyBorder="1" applyAlignment="1">
      <alignment horizontal="left" vertical="top"/>
    </xf>
    <xf numFmtId="0" fontId="35" fillId="0" borderId="6" xfId="0" applyFont="1" applyBorder="1" applyAlignment="1">
      <alignment horizontal="left" vertical="top"/>
    </xf>
    <xf numFmtId="0" fontId="5" fillId="2" borderId="24" xfId="0" applyFont="1"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18" xfId="0" applyFont="1" applyBorder="1" applyAlignment="1">
      <alignment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23" fillId="0" borderId="23" xfId="0" applyFont="1" applyBorder="1" applyAlignment="1">
      <alignment horizontal="center" vertical="top"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8" fillId="0" borderId="19" xfId="0" applyFont="1" applyBorder="1" applyAlignment="1">
      <alignment vertical="center"/>
    </xf>
    <xf numFmtId="0" fontId="8" fillId="0" borderId="20" xfId="0" applyFont="1" applyBorder="1" applyAlignment="1">
      <alignment vertical="center"/>
    </xf>
    <xf numFmtId="0" fontId="5" fillId="0" borderId="22" xfId="0" applyFont="1" applyBorder="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16" fillId="0" borderId="29"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30" xfId="0" applyFont="1" applyBorder="1" applyAlignment="1">
      <alignment horizontal="center" vertical="center"/>
    </xf>
  </cellXfs>
  <cellStyles count="3">
    <cellStyle name="Euro" xfId="2" xr:uid="{B864C882-89F2-E248-A0BF-90F5FDB9EB9A}"/>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875" defaultRowHeight="15"/>
  <cols>
    <col min="1" max="1" width="20.625" style="31" customWidth="1"/>
    <col min="2" max="2" width="76.875" style="1" customWidth="1"/>
    <col min="3" max="16384" width="10.875" style="31"/>
  </cols>
  <sheetData>
    <row r="1" spans="1:2">
      <c r="A1" s="29" t="s">
        <v>32</v>
      </c>
      <c r="B1" s="30" t="s">
        <v>171</v>
      </c>
    </row>
    <row r="2" spans="1:2">
      <c r="A2" s="32" t="s">
        <v>1</v>
      </c>
      <c r="B2" s="30" t="s">
        <v>183</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93" t="s">
        <v>31</v>
      </c>
      <c r="B14" s="93"/>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184</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36</v>
      </c>
    </row>
    <row r="6" spans="1:7" ht="20.100000000000001"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125" defaultRowHeight="27.95" customHeight="1"/>
  <cols>
    <col min="1" max="1" width="19.125" style="41"/>
    <col min="2" max="2" width="48.125" style="41" customWidth="1"/>
    <col min="3" max="9" width="29.625" style="41" customWidth="1"/>
    <col min="10" max="16384" width="19.125" style="41"/>
  </cols>
  <sheetData>
    <row r="1" spans="1:9" ht="51" customHeight="1"/>
    <row r="2" spans="1:9" ht="48" customHeight="1"/>
    <row r="3" spans="1:9" ht="27.95" customHeight="1">
      <c r="A3" s="43" t="s">
        <v>63</v>
      </c>
      <c r="B3" s="43" t="s">
        <v>62</v>
      </c>
      <c r="C3" s="43" t="s">
        <v>55</v>
      </c>
      <c r="D3" s="43" t="s">
        <v>56</v>
      </c>
      <c r="E3" s="43" t="s">
        <v>57</v>
      </c>
      <c r="F3" s="43" t="s">
        <v>58</v>
      </c>
      <c r="G3" s="43" t="s">
        <v>59</v>
      </c>
      <c r="H3" s="43" t="s">
        <v>60</v>
      </c>
      <c r="I3" s="43" t="s">
        <v>61</v>
      </c>
    </row>
    <row r="4" spans="1:9" ht="27.95" customHeight="1">
      <c r="A4" s="139" t="s">
        <v>40</v>
      </c>
      <c r="B4" s="139" t="str">
        <f>VLOOKUP(A4,TABLOTSPROJET[],2,FALSE)</f>
        <v>DEMOLITION / GROS ŒUVRE</v>
      </c>
      <c r="C4" s="44" t="e">
        <f>LOT1ENT1</f>
        <v>#REF!</v>
      </c>
      <c r="D4" s="44" t="e">
        <f>LOT1ENT2</f>
        <v>#REF!</v>
      </c>
      <c r="E4" s="44" t="e">
        <f>LOT1ENT2</f>
        <v>#REF!</v>
      </c>
      <c r="F4" s="44"/>
      <c r="G4" s="44"/>
      <c r="H4" s="44"/>
      <c r="I4" s="44"/>
    </row>
    <row r="5" spans="1:9" ht="27.95" customHeight="1">
      <c r="A5" s="140"/>
      <c r="B5" s="140"/>
      <c r="C5" s="45"/>
      <c r="D5" s="45"/>
      <c r="E5" s="45"/>
      <c r="F5" s="45"/>
      <c r="G5" s="45"/>
      <c r="H5" s="45"/>
      <c r="I5" s="45"/>
    </row>
    <row r="6" spans="1:9" ht="27.95" customHeight="1">
      <c r="A6" s="137" t="s">
        <v>41</v>
      </c>
      <c r="B6" s="137" t="str">
        <f>VLOOKUP(A6,TABLOTSPROJET[],2,FALSE)</f>
        <v>ÉTANCHÉITÉ</v>
      </c>
      <c r="C6" s="42"/>
      <c r="D6" s="42"/>
      <c r="E6" s="42"/>
      <c r="F6" s="42"/>
      <c r="G6" s="42"/>
      <c r="H6" s="42"/>
      <c r="I6" s="42"/>
    </row>
    <row r="7" spans="1:9" ht="27.95" customHeight="1">
      <c r="A7" s="141"/>
      <c r="B7" s="141"/>
      <c r="C7" s="46"/>
      <c r="D7" s="46"/>
      <c r="E7" s="46"/>
      <c r="F7" s="46"/>
      <c r="G7" s="46"/>
      <c r="H7" s="46"/>
      <c r="I7" s="46"/>
    </row>
    <row r="8" spans="1:9" ht="27.95" customHeight="1">
      <c r="A8" s="139" t="s">
        <v>42</v>
      </c>
      <c r="B8" s="139" t="str">
        <f>VLOOKUP(A8,TABLOTSPROJET[],2,FALSE)</f>
        <v>CLIMATISATION</v>
      </c>
      <c r="C8" s="44"/>
      <c r="D8" s="44"/>
      <c r="E8" s="44"/>
      <c r="F8" s="44"/>
      <c r="G8" s="44"/>
      <c r="H8" s="44"/>
      <c r="I8" s="44"/>
    </row>
    <row r="9" spans="1:9" ht="27.95" customHeight="1">
      <c r="A9" s="140"/>
      <c r="B9" s="140"/>
      <c r="C9" s="45"/>
      <c r="D9" s="45"/>
      <c r="E9" s="45"/>
      <c r="F9" s="45"/>
      <c r="G9" s="45"/>
      <c r="H9" s="45"/>
      <c r="I9" s="45"/>
    </row>
    <row r="10" spans="1:9" ht="27.95" customHeight="1">
      <c r="A10" s="137" t="s">
        <v>43</v>
      </c>
      <c r="B10" s="137" t="str">
        <f>VLOOKUP(A10,TABLOTSPROJET[],2,FALSE)</f>
        <v>ÉLECTRICITÉ</v>
      </c>
      <c r="C10" s="42"/>
      <c r="D10" s="42"/>
      <c r="E10" s="42"/>
      <c r="F10" s="42"/>
      <c r="G10" s="42"/>
      <c r="H10" s="42"/>
      <c r="I10" s="42"/>
    </row>
    <row r="11" spans="1:9" ht="27.95" customHeight="1">
      <c r="A11" s="138"/>
      <c r="B11" s="141"/>
      <c r="C11" s="46"/>
      <c r="D11" s="46"/>
      <c r="E11" s="46"/>
      <c r="F11" s="46"/>
      <c r="G11" s="46"/>
      <c r="H11" s="46"/>
      <c r="I11" s="46"/>
    </row>
    <row r="12" spans="1:9" ht="27.95" customHeight="1">
      <c r="A12" s="138" t="s">
        <v>44</v>
      </c>
      <c r="B12" s="139" t="str">
        <f>VLOOKUP(A12,TABLOTSPROJET[],2,FALSE)</f>
        <v>PEINTURE</v>
      </c>
      <c r="C12" s="44"/>
      <c r="D12" s="44"/>
      <c r="E12" s="44"/>
      <c r="F12" s="44"/>
      <c r="G12" s="44"/>
      <c r="H12" s="44"/>
      <c r="I12" s="44"/>
    </row>
    <row r="13" spans="1:9" ht="27.95" customHeight="1">
      <c r="A13" s="138"/>
      <c r="B13" s="140"/>
      <c r="C13" s="45"/>
      <c r="D13" s="45"/>
      <c r="E13" s="45"/>
      <c r="F13" s="45"/>
      <c r="G13" s="45"/>
      <c r="H13" s="45"/>
      <c r="I13" s="45"/>
    </row>
    <row r="14" spans="1:9" ht="27.95" customHeight="1">
      <c r="A14" s="138" t="s">
        <v>45</v>
      </c>
      <c r="B14" s="137">
        <f>VLOOKUP(A14,TABLOTSPROJET[],2,FALSE)</f>
        <v>0</v>
      </c>
      <c r="C14" s="42"/>
      <c r="D14" s="42"/>
      <c r="E14" s="42"/>
      <c r="F14" s="42"/>
      <c r="G14" s="42"/>
      <c r="H14" s="42"/>
      <c r="I14" s="42"/>
    </row>
    <row r="15" spans="1:9" ht="27.95" customHeight="1">
      <c r="A15" s="141"/>
      <c r="B15" s="141"/>
      <c r="C15" s="46"/>
      <c r="D15" s="46"/>
      <c r="E15" s="46"/>
      <c r="F15" s="46"/>
      <c r="G15" s="46"/>
      <c r="H15" s="46"/>
      <c r="I15" s="46"/>
    </row>
    <row r="16" spans="1:9" ht="27.95" customHeight="1">
      <c r="A16" s="139" t="s">
        <v>46</v>
      </c>
      <c r="B16" s="139">
        <f>VLOOKUP(A16,TABLOTSPROJET[],2,FALSE)</f>
        <v>0</v>
      </c>
      <c r="C16" s="44"/>
      <c r="D16" s="44"/>
      <c r="E16" s="44"/>
      <c r="F16" s="44"/>
      <c r="G16" s="44"/>
      <c r="H16" s="44"/>
      <c r="I16" s="44"/>
    </row>
    <row r="17" spans="1:9" ht="27.95" customHeight="1">
      <c r="A17" s="140"/>
      <c r="B17" s="140"/>
      <c r="C17" s="45"/>
      <c r="D17" s="45"/>
      <c r="E17" s="45"/>
      <c r="F17" s="45"/>
      <c r="G17" s="45"/>
      <c r="H17" s="45"/>
      <c r="I17" s="45"/>
    </row>
    <row r="18" spans="1:9" ht="27.95" customHeight="1">
      <c r="A18" s="137" t="s">
        <v>47</v>
      </c>
      <c r="B18" s="137">
        <f>VLOOKUP(A18,TABLOTSPROJET[],2,FALSE)</f>
        <v>0</v>
      </c>
      <c r="C18" s="42"/>
      <c r="D18" s="42"/>
      <c r="E18" s="42"/>
      <c r="F18" s="42"/>
      <c r="G18" s="42"/>
      <c r="H18" s="42"/>
      <c r="I18" s="42"/>
    </row>
    <row r="19" spans="1:9" ht="27.95" customHeight="1">
      <c r="A19" s="141"/>
      <c r="B19" s="141"/>
      <c r="C19" s="46"/>
      <c r="D19" s="46"/>
      <c r="E19" s="46"/>
      <c r="F19" s="46"/>
      <c r="G19" s="46"/>
      <c r="H19" s="46"/>
      <c r="I19" s="46"/>
    </row>
    <row r="20" spans="1:9" ht="27.95" customHeight="1">
      <c r="A20" s="139" t="s">
        <v>48</v>
      </c>
      <c r="B20" s="139">
        <f>VLOOKUP(A20,TABLOTSPROJET[],2,FALSE)</f>
        <v>0</v>
      </c>
      <c r="C20" s="44"/>
      <c r="D20" s="44"/>
      <c r="E20" s="44"/>
      <c r="F20" s="44"/>
      <c r="G20" s="44"/>
      <c r="H20" s="44"/>
      <c r="I20" s="44"/>
    </row>
    <row r="21" spans="1:9" ht="27.95" customHeight="1">
      <c r="A21" s="140"/>
      <c r="B21" s="140"/>
      <c r="C21" s="45"/>
      <c r="D21" s="45"/>
      <c r="E21" s="45"/>
      <c r="F21" s="45"/>
      <c r="G21" s="45"/>
      <c r="H21" s="45"/>
      <c r="I21" s="45"/>
    </row>
    <row r="22" spans="1:9" ht="27.95" customHeight="1">
      <c r="A22" s="137" t="s">
        <v>49</v>
      </c>
      <c r="B22" s="137">
        <f>VLOOKUP(A22,TABLOTSPROJET[],2,FALSE)</f>
        <v>0</v>
      </c>
      <c r="C22" s="42"/>
      <c r="D22" s="42"/>
      <c r="E22" s="42"/>
      <c r="F22" s="42"/>
      <c r="G22" s="42"/>
      <c r="H22" s="42"/>
      <c r="I22" s="42"/>
    </row>
    <row r="23" spans="1:9" ht="27.95" customHeight="1">
      <c r="A23" s="141"/>
      <c r="B23" s="141"/>
      <c r="C23" s="46"/>
      <c r="D23" s="46"/>
      <c r="E23" s="46"/>
      <c r="F23" s="46"/>
      <c r="G23" s="46"/>
      <c r="H23" s="46"/>
      <c r="I23" s="46"/>
    </row>
    <row r="24" spans="1:9" ht="27.95" customHeight="1">
      <c r="A24" s="139" t="s">
        <v>50</v>
      </c>
      <c r="B24" s="139">
        <f>VLOOKUP(A24,TABLOTSPROJET[],2,FALSE)</f>
        <v>0</v>
      </c>
      <c r="C24" s="44"/>
      <c r="D24" s="44"/>
      <c r="E24" s="44"/>
      <c r="F24" s="44"/>
      <c r="G24" s="44"/>
      <c r="H24" s="44"/>
      <c r="I24" s="44"/>
    </row>
    <row r="25" spans="1:9" ht="27.95" customHeight="1">
      <c r="A25" s="140"/>
      <c r="B25" s="140"/>
      <c r="C25" s="45"/>
      <c r="D25" s="45"/>
      <c r="E25" s="45"/>
      <c r="F25" s="45"/>
      <c r="G25" s="45"/>
      <c r="H25" s="45"/>
      <c r="I25" s="45"/>
    </row>
    <row r="26" spans="1:9" ht="27.95" customHeight="1">
      <c r="A26" s="137" t="s">
        <v>51</v>
      </c>
      <c r="B26" s="137">
        <f>VLOOKUP(A26,TABLOTSPROJET[],2,FALSE)</f>
        <v>0</v>
      </c>
      <c r="C26" s="42"/>
      <c r="D26" s="42"/>
      <c r="E26" s="42"/>
      <c r="F26" s="42"/>
      <c r="G26" s="42"/>
      <c r="H26" s="42"/>
      <c r="I26" s="42"/>
    </row>
    <row r="27" spans="1:9" ht="27.95" customHeight="1">
      <c r="A27" s="141"/>
      <c r="B27" s="141"/>
      <c r="C27" s="46"/>
      <c r="D27" s="46"/>
      <c r="E27" s="46"/>
      <c r="F27" s="46"/>
      <c r="G27" s="46"/>
      <c r="H27" s="46"/>
      <c r="I27" s="46"/>
    </row>
    <row r="28" spans="1:9" ht="27.95" customHeight="1">
      <c r="A28" s="139" t="s">
        <v>52</v>
      </c>
      <c r="B28" s="139">
        <f>VLOOKUP(A28,TABLOTSPROJET[],2,FALSE)</f>
        <v>0</v>
      </c>
      <c r="C28" s="44"/>
      <c r="D28" s="44"/>
      <c r="E28" s="44"/>
      <c r="F28" s="44"/>
      <c r="G28" s="44"/>
      <c r="H28" s="44"/>
      <c r="I28" s="44"/>
    </row>
    <row r="29" spans="1:9" ht="27.95" customHeight="1">
      <c r="A29" s="140"/>
      <c r="B29" s="140"/>
      <c r="C29" s="45"/>
      <c r="D29" s="45"/>
      <c r="E29" s="45"/>
      <c r="F29" s="45"/>
      <c r="G29" s="45"/>
      <c r="H29" s="45"/>
      <c r="I29" s="45"/>
    </row>
    <row r="30" spans="1:9" ht="27.95" customHeight="1">
      <c r="A30" s="137" t="s">
        <v>53</v>
      </c>
      <c r="B30" s="137">
        <f>VLOOKUP(A30,TABLOTSPROJET[],2,FALSE)</f>
        <v>0</v>
      </c>
      <c r="C30" s="42"/>
      <c r="D30" s="42"/>
      <c r="E30" s="42"/>
      <c r="F30" s="42"/>
      <c r="G30" s="42"/>
      <c r="H30" s="42"/>
      <c r="I30" s="42"/>
    </row>
    <row r="31" spans="1:9" ht="27.95" customHeight="1">
      <c r="A31" s="141"/>
      <c r="B31" s="141"/>
      <c r="C31" s="46"/>
      <c r="D31" s="46"/>
      <c r="E31" s="46"/>
      <c r="F31" s="46"/>
      <c r="G31" s="46"/>
      <c r="H31" s="46"/>
      <c r="I31" s="46"/>
    </row>
    <row r="32" spans="1:9" ht="27.95" customHeight="1">
      <c r="A32" s="139" t="s">
        <v>54</v>
      </c>
      <c r="B32" s="139">
        <f>VLOOKUP(A32,TABLOTSPROJET[],2,FALSE)</f>
        <v>0</v>
      </c>
      <c r="C32" s="44"/>
      <c r="D32" s="44"/>
      <c r="E32" s="44"/>
      <c r="F32" s="44"/>
      <c r="G32" s="44"/>
      <c r="H32" s="44"/>
      <c r="I32" s="44"/>
    </row>
    <row r="33" spans="1:9" ht="27.95" customHeight="1">
      <c r="A33" s="140"/>
      <c r="B33" s="140"/>
      <c r="C33" s="45"/>
      <c r="D33" s="45"/>
      <c r="E33" s="45"/>
      <c r="F33" s="45"/>
      <c r="G33" s="45"/>
      <c r="H33" s="45"/>
      <c r="I33" s="45"/>
    </row>
    <row r="37" spans="1:9" ht="27.95" customHeight="1">
      <c r="C37" s="41" t="s">
        <v>64</v>
      </c>
      <c r="D37" s="41" t="s">
        <v>65</v>
      </c>
      <c r="E37" s="41" t="s">
        <v>66</v>
      </c>
      <c r="F37" s="41" t="s">
        <v>67</v>
      </c>
      <c r="G37" s="41" t="s">
        <v>68</v>
      </c>
      <c r="H37" s="41" t="s">
        <v>69</v>
      </c>
      <c r="I37" s="41" t="s">
        <v>70</v>
      </c>
    </row>
    <row r="38" spans="1:9" ht="27.95" customHeight="1">
      <c r="C38" s="41" t="s">
        <v>72</v>
      </c>
      <c r="D38" s="41" t="s">
        <v>71</v>
      </c>
      <c r="E38" s="41" t="s">
        <v>73</v>
      </c>
      <c r="F38" s="41" t="s">
        <v>74</v>
      </c>
      <c r="G38" s="41" t="s">
        <v>88</v>
      </c>
      <c r="H38" s="41" t="s">
        <v>89</v>
      </c>
      <c r="I38" s="41" t="s">
        <v>90</v>
      </c>
    </row>
    <row r="39" spans="1:9" ht="27.95" customHeight="1">
      <c r="C39" s="41" t="s">
        <v>75</v>
      </c>
      <c r="D39" s="41" t="s">
        <v>91</v>
      </c>
      <c r="E39" s="41" t="s">
        <v>92</v>
      </c>
      <c r="F39" s="41" t="s">
        <v>93</v>
      </c>
      <c r="G39" s="41" t="s">
        <v>94</v>
      </c>
      <c r="H39" s="41" t="s">
        <v>95</v>
      </c>
      <c r="I39" s="41" t="s">
        <v>96</v>
      </c>
    </row>
    <row r="40" spans="1:9" ht="27.95" customHeight="1">
      <c r="C40" s="41" t="s">
        <v>76</v>
      </c>
      <c r="D40" s="41" t="s">
        <v>97</v>
      </c>
      <c r="E40" s="41" t="s">
        <v>98</v>
      </c>
      <c r="F40" s="41" t="s">
        <v>99</v>
      </c>
      <c r="G40" s="41" t="s">
        <v>100</v>
      </c>
      <c r="H40" s="41" t="s">
        <v>101</v>
      </c>
      <c r="I40" s="41" t="s">
        <v>102</v>
      </c>
    </row>
    <row r="41" spans="1:9" ht="27.95" customHeight="1">
      <c r="C41" s="41" t="s">
        <v>77</v>
      </c>
      <c r="D41" s="41" t="s">
        <v>103</v>
      </c>
      <c r="E41" s="41" t="s">
        <v>104</v>
      </c>
      <c r="F41" s="41" t="s">
        <v>105</v>
      </c>
      <c r="G41" s="41" t="s">
        <v>106</v>
      </c>
      <c r="H41" s="41" t="s">
        <v>107</v>
      </c>
      <c r="I41" s="41" t="s">
        <v>108</v>
      </c>
    </row>
    <row r="42" spans="1:9" ht="27.95" customHeight="1">
      <c r="C42" s="41" t="s">
        <v>78</v>
      </c>
      <c r="D42" s="41" t="s">
        <v>109</v>
      </c>
      <c r="E42" s="41" t="s">
        <v>110</v>
      </c>
      <c r="F42" s="41" t="s">
        <v>111</v>
      </c>
      <c r="G42" s="41" t="s">
        <v>112</v>
      </c>
      <c r="H42" s="41" t="s">
        <v>113</v>
      </c>
      <c r="I42" s="41" t="s">
        <v>114</v>
      </c>
    </row>
    <row r="43" spans="1:9" ht="27.95" customHeight="1">
      <c r="C43" s="41" t="s">
        <v>79</v>
      </c>
      <c r="D43" s="41" t="s">
        <v>115</v>
      </c>
      <c r="E43" s="41" t="s">
        <v>116</v>
      </c>
      <c r="F43" s="41" t="s">
        <v>117</v>
      </c>
      <c r="G43" s="41" t="s">
        <v>118</v>
      </c>
      <c r="H43" s="41" t="s">
        <v>119</v>
      </c>
      <c r="I43" s="41" t="s">
        <v>120</v>
      </c>
    </row>
    <row r="44" spans="1:9" ht="27.95" customHeight="1">
      <c r="C44" s="41" t="s">
        <v>80</v>
      </c>
      <c r="D44" s="41" t="s">
        <v>121</v>
      </c>
      <c r="E44" s="41" t="s">
        <v>122</v>
      </c>
      <c r="F44" s="41" t="s">
        <v>123</v>
      </c>
      <c r="G44" s="41" t="s">
        <v>124</v>
      </c>
      <c r="H44" s="41" t="s">
        <v>125</v>
      </c>
      <c r="I44" s="41" t="s">
        <v>126</v>
      </c>
    </row>
    <row r="45" spans="1:9" ht="27.95" customHeight="1">
      <c r="C45" s="41" t="s">
        <v>81</v>
      </c>
      <c r="D45" s="41" t="s">
        <v>127</v>
      </c>
      <c r="E45" s="41" t="s">
        <v>128</v>
      </c>
      <c r="F45" s="41" t="s">
        <v>129</v>
      </c>
      <c r="G45" s="41" t="s">
        <v>130</v>
      </c>
      <c r="H45" s="41" t="s">
        <v>131</v>
      </c>
      <c r="I45" s="41" t="s">
        <v>132</v>
      </c>
    </row>
    <row r="46" spans="1:9" ht="27.95" customHeight="1">
      <c r="C46" s="41" t="s">
        <v>82</v>
      </c>
      <c r="D46" s="41" t="s">
        <v>133</v>
      </c>
      <c r="E46" s="41" t="s">
        <v>134</v>
      </c>
      <c r="F46" s="41" t="s">
        <v>135</v>
      </c>
      <c r="G46" s="41" t="s">
        <v>136</v>
      </c>
      <c r="H46" s="41" t="s">
        <v>137</v>
      </c>
      <c r="I46" s="41" t="s">
        <v>138</v>
      </c>
    </row>
    <row r="47" spans="1:9" ht="27.95" customHeight="1">
      <c r="C47" s="41" t="s">
        <v>83</v>
      </c>
      <c r="D47" s="41" t="s">
        <v>139</v>
      </c>
      <c r="E47" s="41" t="s">
        <v>140</v>
      </c>
      <c r="F47" s="41" t="s">
        <v>141</v>
      </c>
      <c r="G47" s="41" t="s">
        <v>142</v>
      </c>
      <c r="H47" s="41" t="s">
        <v>143</v>
      </c>
      <c r="I47" s="41" t="s">
        <v>144</v>
      </c>
    </row>
    <row r="48" spans="1:9" ht="27.95" customHeight="1">
      <c r="C48" s="41" t="s">
        <v>84</v>
      </c>
      <c r="D48" s="41" t="s">
        <v>145</v>
      </c>
      <c r="E48" s="41" t="s">
        <v>146</v>
      </c>
      <c r="F48" s="41" t="s">
        <v>147</v>
      </c>
      <c r="G48" s="41" t="s">
        <v>148</v>
      </c>
      <c r="H48" s="41" t="s">
        <v>149</v>
      </c>
      <c r="I48" s="41" t="s">
        <v>150</v>
      </c>
    </row>
    <row r="49" spans="3:9" ht="27.95" customHeight="1">
      <c r="C49" s="41" t="s">
        <v>85</v>
      </c>
      <c r="D49" s="41" t="s">
        <v>151</v>
      </c>
      <c r="E49" s="41" t="s">
        <v>152</v>
      </c>
      <c r="F49" s="41" t="s">
        <v>153</v>
      </c>
      <c r="G49" s="41" t="s">
        <v>154</v>
      </c>
      <c r="H49" s="41" t="s">
        <v>155</v>
      </c>
      <c r="I49" s="41" t="s">
        <v>156</v>
      </c>
    </row>
    <row r="50" spans="3:9" ht="27.95" customHeight="1">
      <c r="C50" s="41" t="s">
        <v>86</v>
      </c>
      <c r="D50" s="41" t="s">
        <v>157</v>
      </c>
      <c r="E50" s="41" t="s">
        <v>158</v>
      </c>
      <c r="F50" s="41" t="s">
        <v>159</v>
      </c>
      <c r="G50" s="41" t="s">
        <v>160</v>
      </c>
      <c r="H50" s="41" t="s">
        <v>161</v>
      </c>
      <c r="I50" s="41" t="s">
        <v>162</v>
      </c>
    </row>
    <row r="51" spans="3:9" ht="27.95" customHeight="1">
      <c r="C51" s="41" t="s">
        <v>87</v>
      </c>
      <c r="D51" s="41" t="s">
        <v>163</v>
      </c>
      <c r="E51" s="41" t="s">
        <v>164</v>
      </c>
      <c r="F51" s="41" t="s">
        <v>165</v>
      </c>
      <c r="G51" s="41" t="s">
        <v>166</v>
      </c>
      <c r="H51" s="41" t="s">
        <v>167</v>
      </c>
      <c r="I51" s="41" t="s">
        <v>168</v>
      </c>
    </row>
  </sheetData>
  <mergeCells count="30">
    <mergeCell ref="B32:B33"/>
    <mergeCell ref="B10:B11"/>
    <mergeCell ref="B12:B13"/>
    <mergeCell ref="B14:B15"/>
    <mergeCell ref="B16:B17"/>
    <mergeCell ref="B18:B19"/>
    <mergeCell ref="B20:B21"/>
    <mergeCell ref="B22:B23"/>
    <mergeCell ref="B24:B25"/>
    <mergeCell ref="B26:B27"/>
    <mergeCell ref="B28:B29"/>
    <mergeCell ref="B30:B31"/>
    <mergeCell ref="A8:A9"/>
    <mergeCell ref="A4:A5"/>
    <mergeCell ref="A6:A7"/>
    <mergeCell ref="B4:B5"/>
    <mergeCell ref="B6:B7"/>
    <mergeCell ref="B8:B9"/>
    <mergeCell ref="A10:A11"/>
    <mergeCell ref="A32:A33"/>
    <mergeCell ref="A30:A31"/>
    <mergeCell ref="A28:A29"/>
    <mergeCell ref="A26:A27"/>
    <mergeCell ref="A24:A25"/>
    <mergeCell ref="A22:A23"/>
    <mergeCell ref="A20:A21"/>
    <mergeCell ref="A18:A19"/>
    <mergeCell ref="A16:A17"/>
    <mergeCell ref="A14:A15"/>
    <mergeCell ref="A12:A13"/>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H61"/>
  <sheetViews>
    <sheetView tabSelected="1" view="pageBreakPreview" topLeftCell="A24" zoomScale="105" zoomScaleNormal="140" zoomScaleSheetLayoutView="105" workbookViewId="0">
      <selection activeCell="K30" sqref="K30"/>
    </sheetView>
  </sheetViews>
  <sheetFormatPr baseColWidth="10" defaultColWidth="10.875" defaultRowHeight="15"/>
  <cols>
    <col min="1" max="1" width="15.5" style="47" bestFit="1" customWidth="1"/>
    <col min="2" max="2" width="55" style="47" bestFit="1" customWidth="1"/>
    <col min="3" max="5" width="8.875" style="47" customWidth="1"/>
    <col min="6" max="6" width="10.875" style="86" bestFit="1" customWidth="1"/>
    <col min="7" max="7" width="21.125" style="86" bestFit="1" customWidth="1"/>
    <col min="8" max="8" width="6.375" style="47" customWidth="1"/>
    <col min="9" max="16384" width="10.875" style="47"/>
  </cols>
  <sheetData>
    <row r="1" spans="1:8" ht="42" customHeight="1" thickBot="1">
      <c r="A1" s="100" t="s">
        <v>209</v>
      </c>
      <c r="B1" s="101"/>
      <c r="C1" s="96" t="s">
        <v>24</v>
      </c>
      <c r="D1" s="97"/>
      <c r="E1" s="97"/>
      <c r="F1" s="102" t="s">
        <v>211</v>
      </c>
      <c r="G1" s="103"/>
    </row>
    <row r="2" spans="1:8" ht="24.95" customHeight="1" thickBot="1">
      <c r="A2" s="104" t="s">
        <v>252</v>
      </c>
      <c r="B2" s="105"/>
      <c r="C2" s="96" t="s">
        <v>25</v>
      </c>
      <c r="D2" s="97"/>
      <c r="E2" s="97"/>
      <c r="F2" s="98" t="s">
        <v>185</v>
      </c>
      <c r="G2" s="99"/>
    </row>
    <row r="3" spans="1:8" ht="24.95" customHeight="1" thickBot="1">
      <c r="A3" s="94"/>
      <c r="B3" s="95"/>
      <c r="C3" s="96" t="s">
        <v>227</v>
      </c>
      <c r="D3" s="97"/>
      <c r="E3" s="97"/>
      <c r="F3" s="98" t="s">
        <v>228</v>
      </c>
      <c r="G3" s="99"/>
      <c r="H3" s="75"/>
    </row>
    <row r="4" spans="1:8" ht="42" customHeight="1" thickBot="1">
      <c r="A4" s="106" t="s">
        <v>210</v>
      </c>
      <c r="B4" s="107"/>
      <c r="C4" s="115" t="s">
        <v>243</v>
      </c>
      <c r="D4" s="116"/>
      <c r="E4" s="116"/>
      <c r="F4" s="108" t="s">
        <v>226</v>
      </c>
      <c r="G4" s="109"/>
    </row>
    <row r="5" spans="1:8" ht="5.0999999999999996" customHeight="1">
      <c r="A5" s="48"/>
      <c r="B5" s="48"/>
      <c r="C5" s="49"/>
      <c r="D5" s="49"/>
      <c r="E5" s="49"/>
      <c r="F5" s="78"/>
      <c r="G5" s="78"/>
    </row>
    <row r="6" spans="1:8" ht="46.5" customHeight="1">
      <c r="A6" s="110" t="s">
        <v>244</v>
      </c>
      <c r="B6" s="111"/>
      <c r="C6" s="111"/>
      <c r="D6" s="111"/>
      <c r="E6" s="111"/>
      <c r="F6" s="111"/>
      <c r="G6" s="87" t="s">
        <v>186</v>
      </c>
    </row>
    <row r="7" spans="1:8" ht="20.100000000000001" customHeight="1">
      <c r="A7" s="50" t="str">
        <f>CONCATENATE(G6," ","-")</f>
        <v>LOT 06 -</v>
      </c>
      <c r="B7" s="51" t="s">
        <v>253</v>
      </c>
      <c r="C7" s="52"/>
      <c r="D7" s="52"/>
      <c r="E7" s="52"/>
      <c r="F7" s="79"/>
      <c r="G7" s="88"/>
    </row>
    <row r="8" spans="1:8" s="54" customFormat="1" ht="27" customHeight="1">
      <c r="A8" s="53" t="s">
        <v>9</v>
      </c>
      <c r="B8" s="53" t="s">
        <v>8</v>
      </c>
      <c r="C8" s="53" t="s">
        <v>23</v>
      </c>
      <c r="D8" s="64" t="s">
        <v>221</v>
      </c>
      <c r="E8" s="64" t="s">
        <v>222</v>
      </c>
      <c r="F8" s="90" t="s">
        <v>187</v>
      </c>
      <c r="G8" s="80" t="s">
        <v>208</v>
      </c>
    </row>
    <row r="9" spans="1:8" s="54" customFormat="1" ht="15" customHeight="1">
      <c r="A9" s="91" t="s">
        <v>192</v>
      </c>
      <c r="B9" s="92" t="s">
        <v>193</v>
      </c>
      <c r="C9" s="65"/>
      <c r="D9" s="65"/>
      <c r="E9" s="65"/>
      <c r="F9" s="81"/>
      <c r="G9" s="89"/>
    </row>
    <row r="10" spans="1:8" s="54" customFormat="1" ht="15" customHeight="1">
      <c r="A10" s="91" t="s">
        <v>194</v>
      </c>
      <c r="B10" s="92" t="s">
        <v>195</v>
      </c>
      <c r="C10" s="65"/>
      <c r="D10" s="65"/>
      <c r="E10" s="65"/>
      <c r="F10" s="81"/>
      <c r="G10" s="89"/>
    </row>
    <row r="11" spans="1:8" s="54" customFormat="1" ht="15" customHeight="1">
      <c r="A11" s="91" t="s">
        <v>196</v>
      </c>
      <c r="B11" s="92" t="s">
        <v>198</v>
      </c>
      <c r="C11" s="65"/>
      <c r="D11" s="65"/>
      <c r="E11" s="65"/>
      <c r="F11" s="81"/>
      <c r="G11" s="89"/>
    </row>
    <row r="12" spans="1:8" s="54" customFormat="1" ht="15" customHeight="1">
      <c r="A12" s="91" t="s">
        <v>197</v>
      </c>
      <c r="B12" s="92" t="s">
        <v>200</v>
      </c>
      <c r="C12" s="65"/>
      <c r="D12" s="65"/>
      <c r="E12" s="65"/>
      <c r="F12" s="81"/>
      <c r="G12" s="89"/>
    </row>
    <row r="13" spans="1:8" s="54" customFormat="1" ht="15" customHeight="1">
      <c r="A13" s="91" t="s">
        <v>199</v>
      </c>
      <c r="B13" s="92" t="s">
        <v>202</v>
      </c>
      <c r="C13" s="65"/>
      <c r="D13" s="65"/>
      <c r="E13" s="65"/>
      <c r="F13" s="81"/>
      <c r="G13" s="89"/>
    </row>
    <row r="14" spans="1:8" s="54" customFormat="1" ht="15" customHeight="1">
      <c r="A14" s="91" t="s">
        <v>201</v>
      </c>
      <c r="B14" s="92" t="s">
        <v>231</v>
      </c>
      <c r="C14" s="65"/>
      <c r="D14" s="65"/>
      <c r="E14" s="65"/>
      <c r="F14" s="81"/>
      <c r="G14" s="89"/>
    </row>
    <row r="15" spans="1:8" s="54" customFormat="1" ht="15" customHeight="1">
      <c r="A15" s="91" t="s">
        <v>203</v>
      </c>
      <c r="B15" s="92" t="s">
        <v>204</v>
      </c>
      <c r="C15" s="65"/>
      <c r="D15" s="65"/>
      <c r="E15" s="65"/>
      <c r="F15" s="81"/>
      <c r="G15" s="89"/>
    </row>
    <row r="16" spans="1:8" s="54" customFormat="1" ht="15" customHeight="1">
      <c r="A16" s="66"/>
      <c r="B16" s="66"/>
      <c r="C16" s="65"/>
      <c r="D16" s="65"/>
      <c r="E16" s="65"/>
      <c r="F16" s="81"/>
      <c r="G16" s="89"/>
    </row>
    <row r="17" spans="1:7" s="54" customFormat="1" ht="15" customHeight="1">
      <c r="A17" s="67" t="s">
        <v>212</v>
      </c>
      <c r="B17" s="67" t="s">
        <v>216</v>
      </c>
      <c r="C17" s="65"/>
      <c r="D17" s="65"/>
      <c r="E17" s="65"/>
      <c r="F17" s="81"/>
      <c r="G17" s="89"/>
    </row>
    <row r="18" spans="1:7" s="54" customFormat="1" ht="15" customHeight="1">
      <c r="A18" s="68" t="s">
        <v>213</v>
      </c>
      <c r="B18" s="68" t="s">
        <v>232</v>
      </c>
      <c r="C18" s="65" t="s">
        <v>180</v>
      </c>
      <c r="D18" s="65">
        <v>1</v>
      </c>
      <c r="E18" s="65"/>
      <c r="F18" s="81"/>
      <c r="G18" s="89">
        <f>E18*F18</f>
        <v>0</v>
      </c>
    </row>
    <row r="19" spans="1:7" s="54" customFormat="1" ht="15" customHeight="1">
      <c r="A19" s="68" t="s">
        <v>214</v>
      </c>
      <c r="B19" s="68" t="s">
        <v>233</v>
      </c>
      <c r="C19" s="65"/>
      <c r="D19" s="65"/>
      <c r="E19" s="65"/>
      <c r="F19" s="81"/>
      <c r="G19" s="89"/>
    </row>
    <row r="20" spans="1:7" s="54" customFormat="1" ht="15" customHeight="1">
      <c r="A20" s="68" t="s">
        <v>215</v>
      </c>
      <c r="B20" s="68" t="s">
        <v>188</v>
      </c>
      <c r="C20" s="65" t="s">
        <v>181</v>
      </c>
      <c r="D20" s="65">
        <v>1569</v>
      </c>
      <c r="E20" s="65"/>
      <c r="F20" s="81"/>
      <c r="G20" s="89">
        <f>E20*F20</f>
        <v>0</v>
      </c>
    </row>
    <row r="21" spans="1:7" s="54" customFormat="1" ht="15" customHeight="1">
      <c r="A21" s="68" t="s">
        <v>219</v>
      </c>
      <c r="B21" s="68" t="s">
        <v>189</v>
      </c>
      <c r="C21" s="65"/>
      <c r="D21" s="65" t="s">
        <v>224</v>
      </c>
      <c r="E21" s="65"/>
      <c r="F21" s="81"/>
      <c r="G21" s="89"/>
    </row>
    <row r="22" spans="1:7" s="54" customFormat="1" ht="15" customHeight="1">
      <c r="A22" s="68" t="s">
        <v>220</v>
      </c>
      <c r="B22" s="68" t="s">
        <v>190</v>
      </c>
      <c r="C22" s="65"/>
      <c r="D22" s="65"/>
      <c r="E22" s="65"/>
      <c r="F22" s="81"/>
      <c r="G22" s="89"/>
    </row>
    <row r="23" spans="1:7" s="54" customFormat="1" ht="15" customHeight="1">
      <c r="A23" s="76" t="s">
        <v>249</v>
      </c>
      <c r="B23" s="76" t="s">
        <v>225</v>
      </c>
      <c r="C23" s="65" t="s">
        <v>181</v>
      </c>
      <c r="D23" s="65">
        <v>1445</v>
      </c>
      <c r="E23" s="65"/>
      <c r="F23" s="81"/>
      <c r="G23" s="89">
        <f>E23*F23</f>
        <v>0</v>
      </c>
    </row>
    <row r="24" spans="1:7" s="54" customFormat="1" ht="15" customHeight="1">
      <c r="A24" s="76" t="s">
        <v>250</v>
      </c>
      <c r="B24" s="76" t="s">
        <v>191</v>
      </c>
      <c r="C24" s="65" t="s">
        <v>181</v>
      </c>
      <c r="D24" s="65">
        <v>124</v>
      </c>
      <c r="E24" s="65"/>
      <c r="F24" s="81"/>
      <c r="G24" s="89">
        <f>E24*F24</f>
        <v>0</v>
      </c>
    </row>
    <row r="25" spans="1:7" s="54" customFormat="1" ht="15" customHeight="1">
      <c r="A25" s="76" t="s">
        <v>251</v>
      </c>
      <c r="B25" s="76" t="s">
        <v>217</v>
      </c>
      <c r="C25" s="65" t="s">
        <v>23</v>
      </c>
      <c r="D25" s="65">
        <v>34</v>
      </c>
      <c r="E25" s="65"/>
      <c r="F25" s="81"/>
      <c r="G25" s="89">
        <f>E25*F25</f>
        <v>0</v>
      </c>
    </row>
    <row r="26" spans="1:7" s="54" customFormat="1" ht="15" customHeight="1">
      <c r="A26" s="68" t="s">
        <v>234</v>
      </c>
      <c r="B26" s="68" t="s">
        <v>235</v>
      </c>
      <c r="C26" s="65"/>
      <c r="D26" s="65"/>
      <c r="E26" s="65"/>
      <c r="F26" s="81"/>
      <c r="G26" s="89"/>
    </row>
    <row r="27" spans="1:7" s="54" customFormat="1" ht="15" customHeight="1">
      <c r="A27" s="76" t="s">
        <v>236</v>
      </c>
      <c r="B27" s="76" t="s">
        <v>237</v>
      </c>
      <c r="C27" s="65" t="s">
        <v>180</v>
      </c>
      <c r="D27" s="65">
        <v>1</v>
      </c>
      <c r="E27" s="65"/>
      <c r="F27" s="81"/>
      <c r="G27" s="89">
        <f>E27*F27</f>
        <v>0</v>
      </c>
    </row>
    <row r="28" spans="1:7" s="54" customFormat="1" ht="15" customHeight="1">
      <c r="A28" s="69"/>
      <c r="B28" s="70" t="s">
        <v>246</v>
      </c>
      <c r="C28" s="71"/>
      <c r="D28" s="71"/>
      <c r="E28" s="71"/>
      <c r="F28" s="82"/>
      <c r="G28" s="72">
        <f>SUM(G17:G27)</f>
        <v>0</v>
      </c>
    </row>
    <row r="29" spans="1:7" s="54" customFormat="1" ht="15" customHeight="1">
      <c r="A29" s="76"/>
      <c r="B29" s="76"/>
      <c r="C29" s="65"/>
      <c r="D29" s="65"/>
      <c r="E29" s="65"/>
      <c r="F29" s="81"/>
      <c r="G29" s="89"/>
    </row>
    <row r="30" spans="1:7" s="54" customFormat="1" ht="15" customHeight="1">
      <c r="A30" s="68" t="s">
        <v>238</v>
      </c>
      <c r="B30" s="77" t="s">
        <v>223</v>
      </c>
      <c r="C30" s="65"/>
      <c r="D30" s="65"/>
      <c r="E30" s="65"/>
      <c r="F30" s="81"/>
      <c r="G30" s="89"/>
    </row>
    <row r="31" spans="1:7" s="54" customFormat="1" ht="15" customHeight="1">
      <c r="A31" s="76" t="s">
        <v>239</v>
      </c>
      <c r="B31" s="76" t="s">
        <v>218</v>
      </c>
      <c r="C31" s="65" t="s">
        <v>180</v>
      </c>
      <c r="D31" s="65">
        <v>1</v>
      </c>
      <c r="E31" s="65"/>
      <c r="F31" s="81"/>
      <c r="G31" s="89">
        <f>E31*F31</f>
        <v>0</v>
      </c>
    </row>
    <row r="32" spans="1:7" s="54" customFormat="1" ht="15" customHeight="1">
      <c r="A32" s="76" t="s">
        <v>240</v>
      </c>
      <c r="B32" s="76" t="s">
        <v>206</v>
      </c>
      <c r="C32" s="65" t="s">
        <v>181</v>
      </c>
      <c r="D32" s="65">
        <v>711</v>
      </c>
      <c r="E32" s="65"/>
      <c r="F32" s="81"/>
      <c r="G32" s="89">
        <f>E32*F32</f>
        <v>0</v>
      </c>
    </row>
    <row r="33" spans="1:7" s="54" customFormat="1" ht="15" customHeight="1">
      <c r="A33" s="76" t="s">
        <v>241</v>
      </c>
      <c r="B33" s="76" t="s">
        <v>205</v>
      </c>
      <c r="C33" s="65" t="s">
        <v>181</v>
      </c>
      <c r="D33" s="65">
        <v>711</v>
      </c>
      <c r="E33" s="65"/>
      <c r="F33" s="81"/>
      <c r="G33" s="89">
        <f>E33*F33</f>
        <v>0</v>
      </c>
    </row>
    <row r="34" spans="1:7" s="54" customFormat="1" ht="15" customHeight="1">
      <c r="A34" s="76" t="s">
        <v>242</v>
      </c>
      <c r="B34" s="76" t="s">
        <v>207</v>
      </c>
      <c r="C34" s="65" t="s">
        <v>182</v>
      </c>
      <c r="D34" s="65">
        <v>493</v>
      </c>
      <c r="E34" s="65"/>
      <c r="F34" s="81"/>
      <c r="G34" s="89">
        <f>E34*F34</f>
        <v>0</v>
      </c>
    </row>
    <row r="35" spans="1:7" s="54" customFormat="1" ht="15" customHeight="1">
      <c r="A35" s="69"/>
      <c r="B35" s="70" t="s">
        <v>254</v>
      </c>
      <c r="C35" s="71"/>
      <c r="D35" s="71"/>
      <c r="E35" s="71"/>
      <c r="F35" s="82"/>
      <c r="G35" s="72">
        <f>SUM(G30:G34)</f>
        <v>0</v>
      </c>
    </row>
    <row r="36" spans="1:7" s="54" customFormat="1" ht="15" customHeight="1">
      <c r="A36" s="76"/>
      <c r="B36" s="76"/>
      <c r="C36" s="65"/>
      <c r="D36" s="65"/>
      <c r="E36" s="65"/>
      <c r="F36" s="81"/>
      <c r="G36" s="89"/>
    </row>
    <row r="37" spans="1:7">
      <c r="A37" s="55"/>
      <c r="B37" s="56" t="s">
        <v>229</v>
      </c>
      <c r="C37" s="56"/>
      <c r="D37" s="56"/>
      <c r="E37" s="56"/>
      <c r="F37" s="83"/>
      <c r="G37" s="73">
        <f>G28+G35</f>
        <v>0</v>
      </c>
    </row>
    <row r="38" spans="1:7">
      <c r="A38" s="57"/>
      <c r="B38" s="58" t="s">
        <v>26</v>
      </c>
      <c r="C38" s="58"/>
      <c r="D38" s="58"/>
      <c r="E38" s="58"/>
      <c r="F38" s="84"/>
      <c r="G38" s="72">
        <f>G37*8.5%</f>
        <v>0</v>
      </c>
    </row>
    <row r="39" spans="1:7">
      <c r="A39" s="59"/>
      <c r="B39" s="60" t="s">
        <v>230</v>
      </c>
      <c r="C39" s="60"/>
      <c r="D39" s="60"/>
      <c r="E39" s="60"/>
      <c r="F39" s="85"/>
      <c r="G39" s="74">
        <f>G37+G38</f>
        <v>0</v>
      </c>
    </row>
    <row r="40" spans="1:7" ht="9" customHeight="1">
      <c r="A40" s="61"/>
      <c r="B40" s="61"/>
      <c r="C40" s="61"/>
      <c r="D40" s="61"/>
      <c r="E40" s="61"/>
    </row>
    <row r="41" spans="1:7" ht="19.350000000000001" customHeight="1">
      <c r="A41" s="55"/>
      <c r="B41" s="56" t="s">
        <v>247</v>
      </c>
      <c r="C41" s="56"/>
      <c r="D41" s="56"/>
      <c r="E41" s="56"/>
      <c r="F41" s="83"/>
      <c r="G41" s="73">
        <f>G28</f>
        <v>0</v>
      </c>
    </row>
    <row r="42" spans="1:7" ht="15.6" customHeight="1">
      <c r="A42" s="57"/>
      <c r="B42" s="58" t="s">
        <v>26</v>
      </c>
      <c r="C42" s="58"/>
      <c r="D42" s="58"/>
      <c r="E42" s="58"/>
      <c r="F42" s="84"/>
      <c r="G42" s="72">
        <f>G41*8.5%</f>
        <v>0</v>
      </c>
    </row>
    <row r="43" spans="1:7" ht="18.600000000000001" customHeight="1">
      <c r="A43" s="59"/>
      <c r="B43" s="60" t="s">
        <v>248</v>
      </c>
      <c r="C43" s="60"/>
      <c r="D43" s="60"/>
      <c r="E43" s="60"/>
      <c r="F43" s="85"/>
      <c r="G43" s="74">
        <f>G41+G42</f>
        <v>0</v>
      </c>
    </row>
    <row r="44" spans="1:7" ht="15" customHeight="1">
      <c r="A44" s="61"/>
      <c r="B44" s="61"/>
      <c r="C44" s="61"/>
      <c r="D44" s="61"/>
      <c r="E44" s="61"/>
    </row>
    <row r="45" spans="1:7" ht="9" customHeight="1">
      <c r="A45" s="61"/>
      <c r="B45" s="61"/>
      <c r="C45" s="61"/>
      <c r="D45" s="61"/>
      <c r="E45" s="61"/>
    </row>
    <row r="46" spans="1:7" ht="9" customHeight="1" thickBot="1">
      <c r="A46" s="61"/>
      <c r="B46" s="61"/>
      <c r="C46" s="61"/>
      <c r="D46" s="61"/>
      <c r="E46" s="61"/>
    </row>
    <row r="47" spans="1:7" s="62" customFormat="1" ht="90" customHeight="1" thickBot="1">
      <c r="A47" s="112" t="s">
        <v>245</v>
      </c>
      <c r="B47" s="113"/>
      <c r="C47" s="113"/>
      <c r="D47" s="113"/>
      <c r="E47" s="113"/>
      <c r="F47" s="113"/>
      <c r="G47" s="114"/>
    </row>
    <row r="48" spans="1:7" ht="93.95" customHeight="1">
      <c r="A48" s="63"/>
    </row>
    <row r="49" spans="1:1">
      <c r="A49" s="63"/>
    </row>
    <row r="50" spans="1:1">
      <c r="A50" s="63"/>
    </row>
    <row r="51" spans="1:1" ht="93.95" customHeight="1">
      <c r="A51" s="63"/>
    </row>
    <row r="52" spans="1:1">
      <c r="A52" s="63"/>
    </row>
    <row r="53" spans="1:1">
      <c r="A53" s="63"/>
    </row>
    <row r="54" spans="1:1" ht="93.95" customHeight="1">
      <c r="A54" s="63"/>
    </row>
    <row r="55" spans="1:1">
      <c r="A55" s="63"/>
    </row>
    <row r="56" spans="1:1">
      <c r="A56" s="63"/>
    </row>
    <row r="57" spans="1:1">
      <c r="A57" s="63"/>
    </row>
    <row r="58" spans="1:1">
      <c r="A58" s="63"/>
    </row>
    <row r="59" spans="1:1">
      <c r="A59" s="63"/>
    </row>
    <row r="60" spans="1:1">
      <c r="A60" s="63"/>
    </row>
    <row r="61" spans="1:1">
      <c r="A61" s="63"/>
    </row>
  </sheetData>
  <sheetProtection insertRows="0" deleteRows="0"/>
  <mergeCells count="14">
    <mergeCell ref="A4:B4"/>
    <mergeCell ref="F4:G4"/>
    <mergeCell ref="A6:F6"/>
    <mergeCell ref="A47:G47"/>
    <mergeCell ref="C4:E4"/>
    <mergeCell ref="A3:B3"/>
    <mergeCell ref="C3:E3"/>
    <mergeCell ref="F3:G3"/>
    <mergeCell ref="C2:E2"/>
    <mergeCell ref="C1:E1"/>
    <mergeCell ref="A1:B1"/>
    <mergeCell ref="F1:G1"/>
    <mergeCell ref="A2:B2"/>
    <mergeCell ref="F2:G2"/>
  </mergeCells>
  <dataValidations disablePrompts="1"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15</v>
      </c>
    </row>
    <row r="6" spans="1:7" ht="20.100000000000001"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16</v>
      </c>
    </row>
    <row r="6" spans="1:7" ht="20.100000000000001"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17</v>
      </c>
    </row>
    <row r="6" spans="1:7" ht="20.100000000000001"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18</v>
      </c>
    </row>
    <row r="6" spans="1:7" ht="20.100000000000001"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19</v>
      </c>
    </row>
    <row r="6" spans="1:7" ht="20.100000000000001"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8" t="str">
        <f>PROJET</f>
        <v>Chambre de métiers et de l'artisanat de Saint-Paul</v>
      </c>
      <c r="B1" s="129"/>
      <c r="C1" s="130" t="s">
        <v>24</v>
      </c>
      <c r="D1" s="119"/>
      <c r="E1" s="119"/>
      <c r="F1" s="131" t="str">
        <f>AFFICHAGEMO</f>
        <v>Direction des Bâtiments et du patrimoine / 6 bis rue Rontaunay 97400 Saint-Denis</v>
      </c>
      <c r="G1" s="132"/>
    </row>
    <row r="2" spans="1:7" ht="24.95" customHeight="1" thickBot="1">
      <c r="A2" s="133" t="str">
        <f>ADRESSEPROJET</f>
        <v>BO 684 - Chaussée Royale</v>
      </c>
      <c r="B2" s="134"/>
      <c r="C2" s="130" t="s">
        <v>25</v>
      </c>
      <c r="D2" s="119"/>
      <c r="E2" s="119"/>
      <c r="F2" s="135" t="s">
        <v>39</v>
      </c>
      <c r="G2" s="136"/>
    </row>
    <row r="3" spans="1:7" ht="24.95" customHeight="1" thickBot="1">
      <c r="A3" s="117" t="str">
        <f>VILLEPROJET</f>
        <v>Saint-Paul</v>
      </c>
      <c r="B3" s="118"/>
      <c r="C3" s="119"/>
      <c r="D3" s="119"/>
      <c r="E3" s="119"/>
      <c r="F3" s="120"/>
      <c r="G3" s="121"/>
    </row>
    <row r="4" spans="1:7" ht="5.0999999999999996" customHeight="1">
      <c r="A4" s="2"/>
      <c r="B4" s="2"/>
      <c r="C4" s="3"/>
      <c r="D4" s="3"/>
      <c r="E4" s="3"/>
      <c r="F4" s="3"/>
      <c r="G4" s="3"/>
    </row>
    <row r="5" spans="1:7" ht="18.75">
      <c r="A5" s="122" t="str">
        <f>'INFO CHANTIER'!B12</f>
        <v>Détail Quantitatif Estimatif</v>
      </c>
      <c r="B5" s="123"/>
      <c r="C5" s="123"/>
      <c r="D5" s="123"/>
      <c r="E5" s="123"/>
      <c r="F5" s="124"/>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5" t="s">
        <v>28</v>
      </c>
      <c r="B53" s="126"/>
      <c r="C53" s="126"/>
      <c r="D53" s="126"/>
      <c r="E53" s="126"/>
      <c r="F53" s="126"/>
      <c r="G53" s="127"/>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FCFD42-6B2B-48A2-96EE-F5DE0E7030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F5C038-42D3-44BD-B72B-C5AC75AF22B8}">
  <ds:schemaRefs>
    <ds:schemaRef ds:uri="http://schemas.microsoft.com/sharepoint/v3/contenttype/forms"/>
  </ds:schemaRefs>
</ds:datastoreItem>
</file>

<file path=customXml/itemProps3.xml><?xml version="1.0" encoding="utf-8"?>
<ds:datastoreItem xmlns:ds="http://schemas.openxmlformats.org/officeDocument/2006/customXml" ds:itemID="{E44DC430-D16F-46B2-892D-4C49B3F8E6EA}">
  <ds:schemaRefs>
    <ds:schemaRef ds:uri="http://schemas.microsoft.com/office/2006/metadata/properties"/>
    <ds:schemaRef ds:uri="http://schemas.microsoft.com/office/infopath/2007/PartnerControls"/>
    <ds:schemaRef ds:uri="3654f7b7-d3ad-4245-b398-b902f58e299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06 -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06 -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06 - CDPGF'!OLE_LINK2</vt:lpstr>
      <vt:lpstr>PROJET</vt:lpstr>
      <vt:lpstr>VILLEPROJET</vt:lpstr>
      <vt:lpstr>'LOT 06 -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2025-09-15T09:01:13Z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